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195" windowWidth="18195" windowHeight="11700" activeTab="0"/>
  </bookViews>
  <sheets>
    <sheet name="Ch 33" sheetId="1" r:id="rId1"/>
    <sheet name="Sheet1" sheetId="2" r:id="rId2"/>
  </sheets>
  <definedNames>
    <definedName name="Percent_Eligible">'Sheet1'!$B$1:$B$6</definedName>
    <definedName name="Yellow_Ribbon">'Sheet1'!$A$1:$A$2</definedName>
  </definedNames>
  <calcPr fullCalcOnLoad="1"/>
</workbook>
</file>

<file path=xl/sharedStrings.xml><?xml version="1.0" encoding="utf-8"?>
<sst xmlns="http://schemas.openxmlformats.org/spreadsheetml/2006/main" count="37" uniqueCount="29">
  <si>
    <t>ID Number</t>
  </si>
  <si>
    <t>Last Name</t>
  </si>
  <si>
    <t>First Name</t>
  </si>
  <si>
    <t xml:space="preserve">Registered Credits </t>
  </si>
  <si>
    <t>Term</t>
  </si>
  <si>
    <t>Scholarship</t>
  </si>
  <si>
    <t>Certified</t>
  </si>
  <si>
    <t>Y</t>
  </si>
  <si>
    <t>N</t>
  </si>
  <si>
    <t>SBA Fee</t>
  </si>
  <si>
    <t>Amount
Student owes</t>
  </si>
  <si>
    <t>Yellow
Ribbon</t>
  </si>
  <si>
    <t>Percent
Eligible</t>
  </si>
  <si>
    <t>Amount Due After Scholarships</t>
  </si>
  <si>
    <t>VA Tuition Benefits Available</t>
  </si>
  <si>
    <t>SU YR Available</t>
  </si>
  <si>
    <t>SU YR
App. This Term</t>
  </si>
  <si>
    <t>SU YR Remaining</t>
  </si>
  <si>
    <t>VA YR App. This Term</t>
  </si>
  <si>
    <t>VA YR Available</t>
  </si>
  <si>
    <t>VA YR Remaining</t>
  </si>
  <si>
    <t>Tuition This Term</t>
  </si>
  <si>
    <t>VA Tuition 
App. This Term</t>
  </si>
  <si>
    <t>VA Tuition 
Ben Remaining</t>
  </si>
  <si>
    <t>Matriculation Fee</t>
  </si>
  <si>
    <t>Fall</t>
  </si>
  <si>
    <t>Spring</t>
  </si>
  <si>
    <t>Intersession</t>
  </si>
  <si>
    <t>Summer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</si>
</sst>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\,\ yyyy"/>
    <numFmt numFmtId="166" formatCode="[$-409]h:mm:ss\ AM/PM"/>
    <numFmt numFmtId="167" formatCode="0.0"/>
    <numFmt numFmtId="168" formatCode="[$-409]dddd\,\ mmmm\ dd\,\ yyyy"/>
    <numFmt numFmtId="169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43" fontId="41" fillId="0" borderId="11" xfId="42" applyFont="1" applyFill="1" applyBorder="1" applyAlignment="1">
      <alignment/>
    </xf>
    <xf numFmtId="0" fontId="41" fillId="0" borderId="0" xfId="0" applyFont="1" applyAlignment="1">
      <alignment horizontal="center"/>
    </xf>
    <xf numFmtId="1" fontId="41" fillId="32" borderId="7" xfId="58" applyNumberFormat="1" applyFont="1" applyAlignment="1">
      <alignment horizontal="center"/>
    </xf>
    <xf numFmtId="49" fontId="41" fillId="32" borderId="7" xfId="58" applyNumberFormat="1" applyFont="1" applyAlignment="1">
      <alignment horizontal="center"/>
    </xf>
    <xf numFmtId="9" fontId="41" fillId="32" borderId="7" xfId="58" applyNumberFormat="1" applyFont="1" applyAlignment="1">
      <alignment/>
    </xf>
    <xf numFmtId="0" fontId="41" fillId="8" borderId="13" xfId="21" applyFont="1" applyBorder="1" applyAlignment="1">
      <alignment/>
    </xf>
    <xf numFmtId="1" fontId="41" fillId="8" borderId="13" xfId="21" applyNumberFormat="1" applyFont="1" applyBorder="1" applyAlignment="1">
      <alignment horizontal="right"/>
    </xf>
    <xf numFmtId="9" fontId="0" fillId="0" borderId="0" xfId="0" applyNumberFormat="1" applyAlignment="1">
      <alignment/>
    </xf>
    <xf numFmtId="44" fontId="41" fillId="32" borderId="7" xfId="44" applyNumberFormat="1" applyFont="1" applyFill="1" applyBorder="1" applyAlignment="1">
      <alignment/>
    </xf>
    <xf numFmtId="44" fontId="41" fillId="0" borderId="11" xfId="42" applyNumberFormat="1" applyFont="1" applyFill="1" applyBorder="1" applyAlignment="1">
      <alignment/>
    </xf>
    <xf numFmtId="44" fontId="41" fillId="32" borderId="7" xfId="58" applyNumberFormat="1" applyFont="1" applyAlignment="1">
      <alignment/>
    </xf>
    <xf numFmtId="44" fontId="43" fillId="0" borderId="11" xfId="42" applyNumberFormat="1" applyFont="1" applyFill="1" applyBorder="1" applyAlignment="1">
      <alignment/>
    </xf>
    <xf numFmtId="44" fontId="0" fillId="10" borderId="11" xfId="23" applyNumberFormat="1" applyBorder="1" applyAlignment="1">
      <alignment/>
    </xf>
    <xf numFmtId="44" fontId="0" fillId="2" borderId="11" xfId="15" applyNumberFormat="1" applyBorder="1" applyAlignment="1">
      <alignment/>
    </xf>
    <xf numFmtId="44" fontId="0" fillId="9" borderId="11" xfId="22" applyNumberFormat="1" applyBorder="1" applyAlignment="1">
      <alignment/>
    </xf>
    <xf numFmtId="44" fontId="43" fillId="0" borderId="12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5"/>
  <sheetViews>
    <sheetView tabSelected="1" zoomScale="80" zoomScaleNormal="80"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J5" sqref="J5"/>
    </sheetView>
  </sheetViews>
  <sheetFormatPr defaultColWidth="9.140625" defaultRowHeight="15"/>
  <cols>
    <col min="1" max="1" width="10.140625" style="1" customWidth="1"/>
    <col min="2" max="2" width="17.28125" style="1" bestFit="1" customWidth="1"/>
    <col min="3" max="3" width="10.28125" style="1" customWidth="1"/>
    <col min="4" max="4" width="11.7109375" style="1" bestFit="1" customWidth="1"/>
    <col min="5" max="5" width="12.140625" style="1" bestFit="1" customWidth="1"/>
    <col min="6" max="6" width="14.421875" style="1" hidden="1" customWidth="1"/>
    <col min="7" max="7" width="9.140625" style="7" customWidth="1"/>
    <col min="8" max="8" width="10.57421875" style="7" customWidth="1"/>
    <col min="9" max="10" width="12.8515625" style="1" bestFit="1" customWidth="1"/>
    <col min="11" max="11" width="11.421875" style="1" customWidth="1"/>
    <col min="12" max="12" width="12.421875" style="1" customWidth="1"/>
    <col min="13" max="13" width="15.7109375" style="1" customWidth="1"/>
    <col min="14" max="15" width="14.00390625" style="1" customWidth="1"/>
    <col min="16" max="16" width="14.421875" style="1" customWidth="1"/>
    <col min="17" max="17" width="11.28125" style="1" bestFit="1" customWidth="1"/>
    <col min="18" max="19" width="11.421875" style="1" customWidth="1"/>
    <col min="20" max="20" width="11.28125" style="1" bestFit="1" customWidth="1"/>
    <col min="21" max="21" width="12.00390625" style="1" customWidth="1"/>
    <col min="22" max="22" width="11.421875" style="1" customWidth="1"/>
    <col min="23" max="23" width="14.8515625" style="1" customWidth="1"/>
    <col min="24" max="16384" width="9.140625" style="1" customWidth="1"/>
  </cols>
  <sheetData>
    <row r="1" spans="1:23" s="5" customFormat="1" ht="38.25">
      <c r="A1" s="2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3" t="s">
        <v>6</v>
      </c>
      <c r="G1" s="3" t="s">
        <v>11</v>
      </c>
      <c r="H1" s="3" t="s">
        <v>12</v>
      </c>
      <c r="I1" s="3" t="s">
        <v>5</v>
      </c>
      <c r="J1" s="3" t="s">
        <v>21</v>
      </c>
      <c r="K1" s="3" t="s">
        <v>24</v>
      </c>
      <c r="L1" s="3" t="s">
        <v>9</v>
      </c>
      <c r="M1" s="3" t="s">
        <v>13</v>
      </c>
      <c r="N1" s="3" t="s">
        <v>14</v>
      </c>
      <c r="O1" s="3" t="s">
        <v>22</v>
      </c>
      <c r="P1" s="3" t="s">
        <v>23</v>
      </c>
      <c r="Q1" s="3" t="s">
        <v>15</v>
      </c>
      <c r="R1" s="3" t="s">
        <v>16</v>
      </c>
      <c r="S1" s="3" t="s">
        <v>17</v>
      </c>
      <c r="T1" s="3" t="s">
        <v>19</v>
      </c>
      <c r="U1" s="3" t="s">
        <v>18</v>
      </c>
      <c r="V1" s="3" t="s">
        <v>20</v>
      </c>
      <c r="W1" s="4" t="s">
        <v>10</v>
      </c>
    </row>
    <row r="2" spans="1:23" ht="15">
      <c r="A2" s="12"/>
      <c r="B2" s="11"/>
      <c r="C2" s="11"/>
      <c r="D2" s="11" t="s">
        <v>25</v>
      </c>
      <c r="E2" s="8"/>
      <c r="F2" s="9" t="s">
        <v>7</v>
      </c>
      <c r="G2" s="9" t="s">
        <v>7</v>
      </c>
      <c r="H2" s="10">
        <v>1</v>
      </c>
      <c r="I2" s="14"/>
      <c r="J2" s="15">
        <f>1674*E2</f>
        <v>0</v>
      </c>
      <c r="K2" s="6"/>
      <c r="L2" s="15">
        <f>IF(E2=0,0,IF(E2&gt;11,44,33))</f>
        <v>0</v>
      </c>
      <c r="M2" s="17">
        <f>(J2+L2+K2-I2)*H2</f>
        <v>0</v>
      </c>
      <c r="N2" s="18">
        <f>IF(A2=A1,P1,25162.14)</f>
        <v>25162.14</v>
      </c>
      <c r="O2" s="18">
        <f>IF(F2="N",0,MIN(M2,N2))</f>
        <v>0</v>
      </c>
      <c r="P2" s="18">
        <f>MAX(0,N2-O2)</f>
        <v>25162.14</v>
      </c>
      <c r="Q2" s="19">
        <f>IF(A2=A1,S1,IF(G2="Y",5000,0))</f>
        <v>5000</v>
      </c>
      <c r="R2" s="19">
        <f>IF(F2="N",0,MIN(Q2,0.5*(M2-O2)))</f>
        <v>0</v>
      </c>
      <c r="S2" s="19">
        <f>Q2-R2</f>
        <v>5000</v>
      </c>
      <c r="T2" s="20">
        <f>IF(A2=A1,S1,IF(G2="Y",5000,0))</f>
        <v>5000</v>
      </c>
      <c r="U2" s="20">
        <f>IF(F2="N",0,MIN(Q2,0.5*(M2-O2)))</f>
        <v>0</v>
      </c>
      <c r="V2" s="20">
        <f>T2-U2</f>
        <v>5000</v>
      </c>
      <c r="W2" s="21">
        <f>M2-O2-R2-U2</f>
        <v>0</v>
      </c>
    </row>
    <row r="3" spans="1:23" ht="15">
      <c r="A3" s="12"/>
      <c r="B3" s="11"/>
      <c r="C3" s="11"/>
      <c r="D3" s="11" t="s">
        <v>26</v>
      </c>
      <c r="E3" s="8"/>
      <c r="F3" s="9" t="s">
        <v>7</v>
      </c>
      <c r="G3" s="9" t="s">
        <v>7</v>
      </c>
      <c r="H3" s="10">
        <v>1</v>
      </c>
      <c r="I3" s="16"/>
      <c r="J3" s="15">
        <f>1674*E3</f>
        <v>0</v>
      </c>
      <c r="K3" s="6"/>
      <c r="L3" s="15">
        <f>IF(E3=0,0,IF(E3&gt;11,44,33))</f>
        <v>0</v>
      </c>
      <c r="M3" s="17">
        <f>J3+L3+K3-I3</f>
        <v>0</v>
      </c>
      <c r="N3" s="18">
        <f>IF(A3=A2,P2,22805.34)</f>
        <v>25162.14</v>
      </c>
      <c r="O3" s="18">
        <f>IF(F3="N",0,MIN(M3,N3))</f>
        <v>0</v>
      </c>
      <c r="P3" s="18">
        <f>MAX(0,N3-O3)</f>
        <v>25162.14</v>
      </c>
      <c r="Q3" s="19">
        <f>IF(A3=A2,S2,IF(G3="Y",5000,0))</f>
        <v>5000</v>
      </c>
      <c r="R3" s="19">
        <f>IF(F3="N",0,MIN(Q3,0.5*(M3-O3)))</f>
        <v>0</v>
      </c>
      <c r="S3" s="19">
        <f>Q3-R3</f>
        <v>5000</v>
      </c>
      <c r="T3" s="20">
        <f>IF(A3=A2,S2,IF(G3="Y",5000,0))</f>
        <v>5000</v>
      </c>
      <c r="U3" s="20">
        <f>IF(F3="N",0,MIN(Q3,0.5*(M3-O3)))</f>
        <v>0</v>
      </c>
      <c r="V3" s="20">
        <f>T3-U3</f>
        <v>5000</v>
      </c>
      <c r="W3" s="21">
        <f>M3-O3-R3-U3</f>
        <v>0</v>
      </c>
    </row>
    <row r="4" spans="1:23" ht="15">
      <c r="A4" s="12"/>
      <c r="B4" s="11"/>
      <c r="C4" s="11"/>
      <c r="D4" s="11" t="s">
        <v>27</v>
      </c>
      <c r="E4" s="8"/>
      <c r="F4" s="9" t="s">
        <v>7</v>
      </c>
      <c r="G4" s="9" t="s">
        <v>7</v>
      </c>
      <c r="H4" s="10">
        <v>1</v>
      </c>
      <c r="I4" s="16"/>
      <c r="J4" s="15">
        <f>1674*E4</f>
        <v>0</v>
      </c>
      <c r="K4" s="6"/>
      <c r="L4" s="15">
        <f>IF(E4=0,0,IF(E4&gt;11,44,33))</f>
        <v>0</v>
      </c>
      <c r="M4" s="17">
        <f>J4+L4+K4-I4</f>
        <v>0</v>
      </c>
      <c r="N4" s="18">
        <f>IF(A4=A3,P3,22805.34)</f>
        <v>25162.14</v>
      </c>
      <c r="O4" s="18">
        <f>IF(F4="N",0,MIN(M4,N4))</f>
        <v>0</v>
      </c>
      <c r="P4" s="18">
        <f>MAX(0,N4-O4)</f>
        <v>25162.14</v>
      </c>
      <c r="Q4" s="19">
        <f>IF(A4=A3,S3,IF(G4="Y",5000,0))</f>
        <v>5000</v>
      </c>
      <c r="R4" s="19">
        <f>IF(F4="N",0,MIN(Q4,0.5*(M4-O4)))</f>
        <v>0</v>
      </c>
      <c r="S4" s="19">
        <f>Q4-R4</f>
        <v>5000</v>
      </c>
      <c r="T4" s="20">
        <f>IF(A4=A3,S3,IF(G4="Y",5000,0))</f>
        <v>5000</v>
      </c>
      <c r="U4" s="20">
        <f>IF(F4="N",0,MIN(Q4,0.5*(M4-O4)))</f>
        <v>0</v>
      </c>
      <c r="V4" s="20">
        <f>T4-U4</f>
        <v>5000</v>
      </c>
      <c r="W4" s="21">
        <f>M4-O4-R4-U4</f>
        <v>0</v>
      </c>
    </row>
    <row r="5" spans="1:23" ht="15">
      <c r="A5" s="12"/>
      <c r="B5" s="11"/>
      <c r="C5" s="11"/>
      <c r="D5" s="11" t="s">
        <v>28</v>
      </c>
      <c r="E5" s="8"/>
      <c r="F5" s="9" t="s">
        <v>7</v>
      </c>
      <c r="G5" s="9" t="s">
        <v>7</v>
      </c>
      <c r="H5" s="10">
        <v>1</v>
      </c>
      <c r="I5" s="16"/>
      <c r="J5" s="15">
        <f>1674*E5</f>
        <v>0</v>
      </c>
      <c r="K5" s="6"/>
      <c r="L5" s="15">
        <f>IF(E5=0,0,IF(E5&gt;11,44,33))</f>
        <v>0</v>
      </c>
      <c r="M5" s="17">
        <f>J5+L5+K5-I5</f>
        <v>0</v>
      </c>
      <c r="N5" s="18">
        <f>IF(A5=A4,P4,22805.34)</f>
        <v>25162.14</v>
      </c>
      <c r="O5" s="18">
        <f>IF(F5="N",0,MIN(M5,N5))</f>
        <v>0</v>
      </c>
      <c r="P5" s="18">
        <f>MAX(0,N5-O5)</f>
        <v>25162.14</v>
      </c>
      <c r="Q5" s="19">
        <f>IF(A5=A4,S4,IF(G5="Y",5000,0))</f>
        <v>5000</v>
      </c>
      <c r="R5" s="19">
        <f>IF(F5="N",0,MIN(Q5,0.5*(M5-O5)))</f>
        <v>0</v>
      </c>
      <c r="S5" s="19">
        <f>Q5-R5</f>
        <v>5000</v>
      </c>
      <c r="T5" s="20">
        <f>IF(A5=A4,S4,IF(G5="Y",5000,0))</f>
        <v>5000</v>
      </c>
      <c r="U5" s="20">
        <f>IF(F5="N",0,MIN(Q5,0.5*(M5-O5)))</f>
        <v>0</v>
      </c>
      <c r="V5" s="20">
        <f>T5-U5</f>
        <v>5000</v>
      </c>
      <c r="W5" s="21">
        <f>M5-O5-R5-U5</f>
        <v>0</v>
      </c>
    </row>
  </sheetData>
  <sheetProtection/>
  <protectedRanges>
    <protectedRange sqref="A2:C5" name="Range1"/>
    <protectedRange sqref="E2:I5" name="Range2"/>
    <protectedRange sqref="K2:K5" name="Range3"/>
  </protectedRanges>
  <dataValidations count="2">
    <dataValidation type="list" allowBlank="1" showInputMessage="1" showErrorMessage="1" sqref="G2:G5">
      <formula1>Yellow_Ribbon</formula1>
    </dataValidation>
    <dataValidation type="list" allowBlank="1" showInputMessage="1" showErrorMessage="1" sqref="H2:H5">
      <formula1>Percent_Eligible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" sqref="B1:B6"/>
    </sheetView>
  </sheetViews>
  <sheetFormatPr defaultColWidth="9.140625" defaultRowHeight="15"/>
  <sheetData>
    <row r="1" spans="1:2" ht="15">
      <c r="A1" t="s">
        <v>7</v>
      </c>
      <c r="B1" s="13">
        <v>0.5</v>
      </c>
    </row>
    <row r="2" spans="1:2" ht="15">
      <c r="A2" t="s">
        <v>8</v>
      </c>
      <c r="B2" s="13">
        <v>0.6</v>
      </c>
    </row>
    <row r="3" ht="15">
      <c r="B3" s="13">
        <v>0.7</v>
      </c>
    </row>
    <row r="4" ht="15">
      <c r="B4" s="13">
        <v>0.8</v>
      </c>
    </row>
    <row r="5" ht="15">
      <c r="B5" s="13">
        <v>0.9</v>
      </c>
    </row>
    <row r="6" ht="15">
      <c r="B6" s="13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Seattle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Peter</dc:creator>
  <cp:keywords/>
  <dc:description/>
  <cp:lastModifiedBy>Megan</cp:lastModifiedBy>
  <dcterms:created xsi:type="dcterms:W3CDTF">2016-08-17T22:36:32Z</dcterms:created>
  <dcterms:modified xsi:type="dcterms:W3CDTF">2020-06-29T20:32:33Z</dcterms:modified>
  <cp:category/>
  <cp:version/>
  <cp:contentType/>
  <cp:contentStatus/>
</cp:coreProperties>
</file>